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15" yWindow="-75" windowWidth="12975" windowHeight="14160"/>
  </bookViews>
  <sheets>
    <sheet name="samplecalc_incl_proc_RME" sheetId="24" r:id="rId1"/>
  </sheets>
  <calcPr calcId="145621"/>
</workbook>
</file>

<file path=xl/calcChain.xml><?xml version="1.0" encoding="utf-8"?>
<calcChain xmlns="http://schemas.openxmlformats.org/spreadsheetml/2006/main">
  <c r="B42" i="24" l="1"/>
  <c r="B13" i="24"/>
  <c r="B15" i="24" s="1"/>
  <c r="B17" i="24" s="1"/>
  <c r="B19" i="24" s="1"/>
  <c r="B20" i="24" l="1"/>
  <c r="B25" i="24" s="1"/>
  <c r="B30" i="24"/>
  <c r="B36" i="24" l="1"/>
  <c r="B49" i="24" l="1"/>
  <c r="B24" i="24" l="1"/>
  <c r="B35" i="24" l="1"/>
  <c r="B48" i="24" s="1"/>
  <c r="B50" i="24" l="1"/>
</calcChain>
</file>

<file path=xl/comments1.xml><?xml version="1.0" encoding="utf-8"?>
<comments xmlns="http://schemas.openxmlformats.org/spreadsheetml/2006/main">
  <authors>
    <author>Adrian Parker O'Connel</author>
    <author>Renate Koeble</author>
  </authors>
  <commentList>
    <comment ref="C7" authorId="0">
      <text>
        <r>
          <rPr>
            <sz val="9"/>
            <color indexed="81"/>
            <rFont val="Tahoma"/>
            <family val="2"/>
          </rPr>
          <t>LHV dry seed = 36 MJ/kg. Seed at 10% water, energy content is 32.4 MJ/kg
9.83 gCO2 eq/kg seed at 10% moisture content (example drying emissions from Biograce)
Per MJ = 0.3034 gCO2 eq. Per Kg dry seed = 10.92 gCO2 eq</t>
        </r>
      </text>
    </comment>
    <comment ref="A17" authorId="1">
      <text>
        <r>
          <rPr>
            <sz val="8"/>
            <color indexed="81"/>
            <rFont val="Tahoma"/>
            <family val="2"/>
          </rPr>
          <t xml:space="preserve">Please note: the unit for the feedstock factor for the intermediate product is in kg/kg while the feedstock factor for the final product is in terms of MJ/MJ
</t>
        </r>
      </text>
    </comment>
    <comment ref="E17" authorId="1">
      <text>
        <r>
          <rPr>
            <sz val="8"/>
            <color indexed="81"/>
            <rFont val="Tahoma"/>
            <family val="2"/>
          </rPr>
          <t xml:space="preserve">Please note: the unit for the feedstock factor for the intermediate product is in kg/kg while the feedstock factor for the final product is in terms of MJ/MJ
</t>
        </r>
      </text>
    </comment>
    <comment ref="E30" authorId="1">
      <text>
        <r>
          <rPr>
            <sz val="8"/>
            <color indexed="81"/>
            <rFont val="Tahoma"/>
            <family val="2"/>
          </rPr>
          <t xml:space="preserve">Please note: the unit for the feedstock factor for the intermediate product is in kg/kg while the feedstock factor for the final product is in terms of MJ/MJ
</t>
        </r>
      </text>
    </comment>
    <comment ref="D40" authorId="1">
      <text>
        <r>
          <rPr>
            <sz val="8"/>
            <color indexed="81"/>
            <rFont val="Tahoma"/>
            <family val="2"/>
          </rPr>
          <t>BIOGRACE does not give a value for refined rapeseed oil, we assume the same LHV as for crude rapeseed oil.</t>
        </r>
      </text>
    </comment>
    <comment ref="E42" authorId="1">
      <text>
        <r>
          <rPr>
            <sz val="8"/>
            <color indexed="81"/>
            <rFont val="Tahoma"/>
            <family val="2"/>
          </rPr>
          <t xml:space="preserve">Please note: the unit for the feedstock factor for the intermediate product is in kg/kg while the feedstock factor for the final product is in terms of MJ/MJ
</t>
        </r>
      </text>
    </comment>
  </commentList>
</comments>
</file>

<file path=xl/sharedStrings.xml><?xml version="1.0" encoding="utf-8"?>
<sst xmlns="http://schemas.openxmlformats.org/spreadsheetml/2006/main" count="88" uniqueCount="67">
  <si>
    <t>Value</t>
  </si>
  <si>
    <t>Unit</t>
  </si>
  <si>
    <t>Source</t>
  </si>
  <si>
    <t>Loss of energy during refining</t>
  </si>
  <si>
    <t>MJ/MJ</t>
  </si>
  <si>
    <t>gCO2eq / kg crude rapeseed oil before allocation</t>
  </si>
  <si>
    <t>gCO2eq / kg crude rapeseed oil after allocation</t>
  </si>
  <si>
    <t>Example</t>
  </si>
  <si>
    <t>gCO2eq / kg refined rapeseed oil after allocation</t>
  </si>
  <si>
    <t>LHV of the refined rapeseed oil</t>
  </si>
  <si>
    <t>MJ / kg</t>
  </si>
  <si>
    <t>Calculation of the feedstock factor</t>
  </si>
  <si>
    <t>Kg of refined oil to make 1 MJ of RME</t>
  </si>
  <si>
    <t>kg refined rapeseed oil / MJ RME</t>
  </si>
  <si>
    <t>MJ of refined rapeseed oil / MJ RME</t>
  </si>
  <si>
    <t>gCO2eq / MJ of RME</t>
  </si>
  <si>
    <t>Variables in the formula of the guidance document</t>
  </si>
  <si>
    <t>BIOGRACE v4c</t>
  </si>
  <si>
    <t>gCO2eq / kg refined rapeseed oil before allocation</t>
  </si>
  <si>
    <t>Share of emissions allocated to the RME, the rest goes to glycerol</t>
  </si>
  <si>
    <t>gCO2eq/MJ fame before allocation</t>
  </si>
  <si>
    <t>Rapeseed drying emissions per Kg 'dry' seed</t>
  </si>
  <si>
    <t xml:space="preserve">Allocated cultivation emissions per kg of crude rapeseed oil </t>
  </si>
  <si>
    <t>1b. Final product</t>
  </si>
  <si>
    <t>Calculation of emissions per kg of crude rape seed oil for cultivation and processing</t>
  </si>
  <si>
    <r>
      <t xml:space="preserve">gCO2eq/kg dry </t>
    </r>
    <r>
      <rPr>
        <b/>
        <u/>
        <sz val="11"/>
        <rFont val="Calibri"/>
        <family val="2"/>
        <scheme val="minor"/>
      </rPr>
      <t>rapeseed</t>
    </r>
  </si>
  <si>
    <r>
      <t>e</t>
    </r>
    <r>
      <rPr>
        <vertAlign val="subscript"/>
        <sz val="11"/>
        <rFont val="Calibri"/>
        <family val="2"/>
        <scheme val="minor"/>
      </rPr>
      <t>ec</t>
    </r>
    <r>
      <rPr>
        <sz val="11"/>
        <rFont val="Calibri"/>
        <family val="2"/>
        <scheme val="minor"/>
      </rPr>
      <t>feedstock</t>
    </r>
    <r>
      <rPr>
        <vertAlign val="subscript"/>
        <sz val="11"/>
        <rFont val="Calibri"/>
        <family val="2"/>
        <scheme val="minor"/>
      </rPr>
      <t>a</t>
    </r>
  </si>
  <si>
    <r>
      <t xml:space="preserve">kg dry seed / kg crude </t>
    </r>
    <r>
      <rPr>
        <b/>
        <u/>
        <sz val="11"/>
        <rFont val="Calibri"/>
        <family val="2"/>
        <scheme val="minor"/>
      </rPr>
      <t>rapeseed oil</t>
    </r>
  </si>
  <si>
    <r>
      <t>Feedstock factor</t>
    </r>
    <r>
      <rPr>
        <vertAlign val="subscript"/>
        <sz val="11"/>
        <rFont val="Calibri"/>
        <family val="2"/>
        <scheme val="minor"/>
      </rPr>
      <t>a</t>
    </r>
  </si>
  <si>
    <r>
      <t>Allocation factor</t>
    </r>
    <r>
      <rPr>
        <vertAlign val="subscript"/>
        <sz val="11"/>
        <rFont val="Calibri"/>
        <family val="2"/>
        <scheme val="minor"/>
      </rPr>
      <t>a</t>
    </r>
  </si>
  <si>
    <r>
      <t>e</t>
    </r>
    <r>
      <rPr>
        <vertAlign val="subscript"/>
        <sz val="11"/>
        <rFont val="Calibri"/>
        <family val="2"/>
        <scheme val="minor"/>
      </rPr>
      <t>ec</t>
    </r>
    <r>
      <rPr>
        <sz val="11"/>
        <rFont val="Calibri"/>
        <family val="2"/>
        <scheme val="minor"/>
      </rPr>
      <t>intermediate product</t>
    </r>
    <r>
      <rPr>
        <vertAlign val="subscript"/>
        <sz val="11"/>
        <rFont val="Calibri"/>
        <family val="2"/>
        <scheme val="minor"/>
      </rPr>
      <t>a referring to crude oil</t>
    </r>
  </si>
  <si>
    <r>
      <t>e</t>
    </r>
    <r>
      <rPr>
        <vertAlign val="subscript"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>intermediate product</t>
    </r>
    <r>
      <rPr>
        <vertAlign val="subscript"/>
        <sz val="11"/>
        <rFont val="Calibri"/>
        <family val="2"/>
        <scheme val="minor"/>
      </rPr>
      <t>a referring to crude oil</t>
    </r>
  </si>
  <si>
    <r>
      <t>e</t>
    </r>
    <r>
      <rPr>
        <vertAlign val="subscript"/>
        <sz val="11"/>
        <rFont val="Calibri"/>
        <family val="2"/>
        <scheme val="minor"/>
      </rPr>
      <t>ec</t>
    </r>
    <r>
      <rPr>
        <sz val="11"/>
        <rFont val="Calibri"/>
        <family val="2"/>
        <scheme val="minor"/>
      </rPr>
      <t>intermediate product</t>
    </r>
    <r>
      <rPr>
        <vertAlign val="subscript"/>
        <sz val="11"/>
        <rFont val="Calibri"/>
        <family val="2"/>
        <scheme val="minor"/>
      </rPr>
      <t>a referring to refined oil</t>
    </r>
  </si>
  <si>
    <r>
      <t>e</t>
    </r>
    <r>
      <rPr>
        <vertAlign val="subscript"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>intermediate product</t>
    </r>
    <r>
      <rPr>
        <vertAlign val="subscript"/>
        <sz val="11"/>
        <rFont val="Calibri"/>
        <family val="2"/>
        <scheme val="minor"/>
      </rPr>
      <t>a referring to  refined oil</t>
    </r>
  </si>
  <si>
    <r>
      <t>LHV</t>
    </r>
    <r>
      <rPr>
        <vertAlign val="subscript"/>
        <sz val="11"/>
        <rFont val="Calibri"/>
        <family val="2"/>
        <scheme val="minor"/>
      </rPr>
      <t>a</t>
    </r>
  </si>
  <si>
    <t>Feedstock factor: Kg of dry seed to make one kg crude rapeseed oil</t>
  </si>
  <si>
    <t>Feedstock factor: MJ of refined rapeseed oil required to make 1 MJ RME</t>
  </si>
  <si>
    <t>Total esterification emissions per Kg RME</t>
  </si>
  <si>
    <r>
      <t>e</t>
    </r>
    <r>
      <rPr>
        <vertAlign val="subscript"/>
        <sz val="11"/>
        <rFont val="Calibri"/>
        <family val="2"/>
        <scheme val="minor"/>
      </rPr>
      <t xml:space="preserve">ec </t>
    </r>
    <r>
      <rPr>
        <sz val="11"/>
        <rFont val="Calibri"/>
        <family val="2"/>
        <scheme val="minor"/>
      </rPr>
      <t>biofuel</t>
    </r>
    <r>
      <rPr>
        <vertAlign val="subscript"/>
        <sz val="11"/>
        <rFont val="Calibri"/>
        <family val="2"/>
        <scheme val="minor"/>
      </rPr>
      <t>a</t>
    </r>
  </si>
  <si>
    <r>
      <t>e</t>
    </r>
    <r>
      <rPr>
        <vertAlign val="subscript"/>
        <sz val="11"/>
        <rFont val="Calibri"/>
        <family val="2"/>
        <scheme val="minor"/>
      </rPr>
      <t xml:space="preserve">p </t>
    </r>
    <r>
      <rPr>
        <sz val="11"/>
        <rFont val="Calibri"/>
        <family val="2"/>
        <scheme val="minor"/>
      </rPr>
      <t>biofuel</t>
    </r>
    <r>
      <rPr>
        <vertAlign val="subscript"/>
        <sz val="11"/>
        <rFont val="Calibri"/>
        <family val="2"/>
        <scheme val="minor"/>
      </rPr>
      <t>a</t>
    </r>
  </si>
  <si>
    <t>Calculation of emissions per kg of refined rape seed oil for cultivation and processing</t>
  </si>
  <si>
    <t>1a. Intermediate products (example crude and refined rapeseed oil)</t>
  </si>
  <si>
    <t>1aa Crude rape seed oil</t>
  </si>
  <si>
    <t>1bb refined rape seed oil</t>
  </si>
  <si>
    <t xml:space="preserve">Data from NUTS report: total cultivation emissions </t>
  </si>
  <si>
    <t>Allocation factor (no co-products)</t>
  </si>
  <si>
    <t>Calculation of GHG emissions for cultivation and processing at different points of the chain of custody (example for RME on the basis of a NUTS value)</t>
  </si>
  <si>
    <t>Oil yield from rapeseed crushing</t>
  </si>
  <si>
    <t>MJ oil (crude) per MJ rapeseed</t>
  </si>
  <si>
    <t>Rapeseed LHV</t>
  </si>
  <si>
    <t>MJ/kg</t>
  </si>
  <si>
    <t>MJ oil per dry kg rapeseed</t>
  </si>
  <si>
    <t>MJ oil (crude) per kg rapeseed</t>
  </si>
  <si>
    <t>Kg crude rapeseed oil / kg dry seed</t>
  </si>
  <si>
    <t>LHV (MJ per 1 kg of crude rapeseed oil)</t>
  </si>
  <si>
    <t>Rapeseed crushing per kg of crude rape seed oil</t>
  </si>
  <si>
    <t>Share of emissions allocated to the crude oil</t>
  </si>
  <si>
    <t>Total emissions from refining  per Kg refined oil</t>
  </si>
  <si>
    <t xml:space="preserve">Feedstock factor: kg crude rapeseed oil  to make one kg of refined rapeseed oil </t>
  </si>
  <si>
    <t>Allocated cultivation emissions per kg refined rapeseed oil</t>
  </si>
  <si>
    <t>Allocated processing emissions per kg refined rapeseed oil</t>
  </si>
  <si>
    <t>Allocated cultivation emissions per MJ of RME</t>
  </si>
  <si>
    <t>Cultivation emissions per kg of crude rape seed oil</t>
  </si>
  <si>
    <t>Drying emissions per kg of crude rapeseed oil</t>
  </si>
  <si>
    <t xml:space="preserve">Allocated crushing and drying emissions per kg of crude rapeseed oil </t>
  </si>
  <si>
    <t>Allocated processing emissions per MJ of RME</t>
  </si>
  <si>
    <t>LHV rapeseed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</si>
</sst>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u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Fill="1"/>
    <xf numFmtId="0" fontId="0" fillId="0" borderId="0" xfId="0" applyFont="1"/>
    <xf numFmtId="0" fontId="5" fillId="0" borderId="0" xfId="0" applyFont="1" applyBorder="1" applyAlignment="1">
      <alignment horizontal="center" wrapText="1"/>
    </xf>
    <xf numFmtId="2" fontId="5" fillId="0" borderId="0" xfId="0" applyNumberFormat="1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2" fontId="5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Border="1"/>
    <xf numFmtId="0" fontId="0" fillId="0" borderId="5" xfId="0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1" fontId="5" fillId="0" borderId="3" xfId="0" applyNumberFormat="1" applyFont="1" applyBorder="1" applyAlignment="1">
      <alignment horizontal="center" wrapText="1"/>
    </xf>
    <xf numFmtId="0" fontId="5" fillId="0" borderId="3" xfId="0" quotePrefix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1" fontId="5" fillId="0" borderId="4" xfId="0" applyNumberFormat="1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165" fontId="5" fillId="0" borderId="3" xfId="0" applyNumberFormat="1" applyFont="1" applyBorder="1" applyAlignment="1">
      <alignment horizontal="center" wrapText="1"/>
    </xf>
    <xf numFmtId="165" fontId="5" fillId="0" borderId="4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164" fontId="5" fillId="0" borderId="3" xfId="0" applyNumberFormat="1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0" fontId="9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9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0" fillId="0" borderId="9" xfId="0" applyBorder="1"/>
    <xf numFmtId="0" fontId="4" fillId="0" borderId="9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5" fillId="0" borderId="14" xfId="0" applyFont="1" applyBorder="1" applyAlignment="1">
      <alignment wrapText="1"/>
    </xf>
    <xf numFmtId="0" fontId="10" fillId="0" borderId="9" xfId="0" applyFont="1" applyBorder="1" applyAlignment="1">
      <alignment horizontal="left" wrapText="1"/>
    </xf>
    <xf numFmtId="0" fontId="5" fillId="0" borderId="15" xfId="0" applyFont="1" applyBorder="1"/>
    <xf numFmtId="2" fontId="5" fillId="2" borderId="16" xfId="0" applyNumberFormat="1" applyFont="1" applyFill="1" applyBorder="1" applyAlignment="1">
      <alignment horizontal="center"/>
    </xf>
    <xf numFmtId="0" fontId="5" fillId="0" borderId="16" xfId="0" applyFont="1" applyBorder="1"/>
    <xf numFmtId="0" fontId="5" fillId="0" borderId="17" xfId="0" applyFont="1" applyBorder="1"/>
    <xf numFmtId="0" fontId="6" fillId="0" borderId="5" xfId="0" applyFont="1" applyBorder="1"/>
    <xf numFmtId="0" fontId="0" fillId="0" borderId="5" xfId="0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1"/>
  <sheetViews>
    <sheetView tabSelected="1" view="pageBreakPreview" zoomScale="60" zoomScaleNormal="100" workbookViewId="0">
      <selection activeCell="A3" sqref="A3:E3"/>
    </sheetView>
  </sheetViews>
  <sheetFormatPr defaultRowHeight="15" x14ac:dyDescent="0.25"/>
  <cols>
    <col min="1" max="1" width="80.5703125" style="5" customWidth="1"/>
    <col min="2" max="2" width="12.7109375" style="1" customWidth="1"/>
    <col min="3" max="3" width="50.42578125" customWidth="1"/>
    <col min="4" max="4" width="17.85546875" customWidth="1"/>
    <col min="5" max="5" width="36.28515625" customWidth="1"/>
    <col min="6" max="6" width="90.42578125" customWidth="1"/>
    <col min="10" max="10" width="9.5703125" bestFit="1" customWidth="1"/>
    <col min="11" max="11" width="21.7109375" customWidth="1"/>
  </cols>
  <sheetData>
    <row r="1" spans="1:7" ht="21" x14ac:dyDescent="0.35">
      <c r="A1" s="9" t="s">
        <v>46</v>
      </c>
      <c r="B1" s="2"/>
      <c r="C1" s="10"/>
      <c r="D1" s="10"/>
      <c r="E1" s="10"/>
    </row>
    <row r="2" spans="1:7" ht="21.75" thickBot="1" x14ac:dyDescent="0.4">
      <c r="A2" s="61"/>
      <c r="B2" s="62"/>
      <c r="C2" s="63"/>
      <c r="D2" s="63"/>
      <c r="E2" s="63"/>
    </row>
    <row r="3" spans="1:7" ht="30.75" thickBot="1" x14ac:dyDescent="0.3">
      <c r="A3" s="21"/>
      <c r="B3" s="24" t="s">
        <v>0</v>
      </c>
      <c r="C3" s="22" t="s">
        <v>1</v>
      </c>
      <c r="D3" s="22" t="s">
        <v>2</v>
      </c>
      <c r="E3" s="23" t="s">
        <v>16</v>
      </c>
    </row>
    <row r="4" spans="1:7" ht="15.75" x14ac:dyDescent="0.25">
      <c r="A4" s="42" t="s">
        <v>41</v>
      </c>
      <c r="B4" s="32"/>
      <c r="C4" s="33"/>
      <c r="D4" s="20"/>
      <c r="E4" s="43"/>
    </row>
    <row r="5" spans="1:7" ht="15.75" x14ac:dyDescent="0.25">
      <c r="A5" s="44" t="s">
        <v>42</v>
      </c>
      <c r="B5" s="25"/>
      <c r="C5" s="12"/>
      <c r="D5" s="11"/>
      <c r="E5" s="45"/>
    </row>
    <row r="6" spans="1:7" ht="18" x14ac:dyDescent="0.35">
      <c r="A6" s="46" t="s">
        <v>44</v>
      </c>
      <c r="B6" s="28">
        <v>658.1</v>
      </c>
      <c r="C6" s="13" t="s">
        <v>25</v>
      </c>
      <c r="D6" s="6" t="s">
        <v>7</v>
      </c>
      <c r="E6" s="47" t="s">
        <v>26</v>
      </c>
    </row>
    <row r="7" spans="1:7" s="4" customFormat="1" x14ac:dyDescent="0.25">
      <c r="A7" s="48" t="s">
        <v>21</v>
      </c>
      <c r="B7" s="28">
        <v>10.92</v>
      </c>
      <c r="C7" s="14" t="s">
        <v>25</v>
      </c>
      <c r="D7" s="8" t="s">
        <v>17</v>
      </c>
      <c r="E7" s="49"/>
    </row>
    <row r="8" spans="1:7" x14ac:dyDescent="0.25">
      <c r="A8" s="50"/>
      <c r="B8" s="28"/>
      <c r="C8" s="13"/>
      <c r="D8" s="6"/>
      <c r="E8" s="47"/>
    </row>
    <row r="9" spans="1:7" x14ac:dyDescent="0.25">
      <c r="A9" s="46" t="s">
        <v>24</v>
      </c>
      <c r="B9" s="28"/>
      <c r="C9" s="13"/>
      <c r="D9" s="6"/>
      <c r="E9" s="47"/>
      <c r="F9" s="4"/>
    </row>
    <row r="10" spans="1:7" x14ac:dyDescent="0.25">
      <c r="A10" s="51" t="s">
        <v>11</v>
      </c>
      <c r="B10" s="28"/>
      <c r="C10" s="13"/>
      <c r="D10" s="6"/>
      <c r="E10" s="47"/>
      <c r="F10" s="4"/>
    </row>
    <row r="11" spans="1:7" x14ac:dyDescent="0.25">
      <c r="A11" s="48" t="s">
        <v>47</v>
      </c>
      <c r="B11" s="40">
        <v>0.61250210048731302</v>
      </c>
      <c r="C11" s="13" t="s">
        <v>48</v>
      </c>
      <c r="D11" s="6" t="s">
        <v>17</v>
      </c>
      <c r="E11" s="47"/>
      <c r="F11" s="4"/>
    </row>
    <row r="12" spans="1:7" x14ac:dyDescent="0.25">
      <c r="A12" s="48" t="s">
        <v>49</v>
      </c>
      <c r="B12" s="41">
        <v>26.4</v>
      </c>
      <c r="C12" s="13" t="s">
        <v>50</v>
      </c>
      <c r="D12" s="6" t="s">
        <v>17</v>
      </c>
      <c r="E12" s="47"/>
      <c r="F12" s="4"/>
    </row>
    <row r="13" spans="1:7" x14ac:dyDescent="0.25">
      <c r="A13" s="48" t="s">
        <v>51</v>
      </c>
      <c r="B13" s="41">
        <f>B11*B12</f>
        <v>16.170055452865064</v>
      </c>
      <c r="C13" s="13" t="s">
        <v>52</v>
      </c>
      <c r="D13" s="6"/>
      <c r="E13" s="47"/>
    </row>
    <row r="14" spans="1:7" x14ac:dyDescent="0.25">
      <c r="A14" s="48" t="s">
        <v>66</v>
      </c>
      <c r="B14" s="28">
        <v>36</v>
      </c>
      <c r="C14" s="14" t="s">
        <v>54</v>
      </c>
      <c r="D14" s="8" t="s">
        <v>17</v>
      </c>
      <c r="E14" s="49"/>
      <c r="F14" s="4"/>
      <c r="G14" s="4"/>
    </row>
    <row r="15" spans="1:7" s="38" customFormat="1" x14ac:dyDescent="0.25">
      <c r="A15" s="48"/>
      <c r="B15" s="41">
        <f>B13/B14</f>
        <v>0.44916820702402954</v>
      </c>
      <c r="C15" s="14" t="s">
        <v>53</v>
      </c>
      <c r="D15" s="8"/>
      <c r="E15" s="49"/>
      <c r="F15" s="4"/>
      <c r="G15" s="4"/>
    </row>
    <row r="16" spans="1:7" s="38" customFormat="1" x14ac:dyDescent="0.25">
      <c r="A16" s="48"/>
      <c r="B16" s="28"/>
      <c r="C16" s="14"/>
      <c r="D16" s="8"/>
      <c r="E16" s="49"/>
      <c r="F16" s="4"/>
      <c r="G16" s="4"/>
    </row>
    <row r="17" spans="1:11" ht="18" x14ac:dyDescent="0.35">
      <c r="A17" s="51" t="s">
        <v>35</v>
      </c>
      <c r="B17" s="40">
        <f>1/B15</f>
        <v>2.2263374485596708</v>
      </c>
      <c r="C17" s="13" t="s">
        <v>27</v>
      </c>
      <c r="D17" s="6"/>
      <c r="E17" s="47" t="s">
        <v>28</v>
      </c>
    </row>
    <row r="18" spans="1:11" x14ac:dyDescent="0.25">
      <c r="A18" s="51"/>
      <c r="B18" s="29"/>
      <c r="C18" s="13"/>
      <c r="D18" s="6"/>
      <c r="E18" s="47"/>
    </row>
    <row r="19" spans="1:11" x14ac:dyDescent="0.25">
      <c r="A19" s="52" t="s">
        <v>62</v>
      </c>
      <c r="B19" s="30">
        <f>(B6)*B17</f>
        <v>1465.1526748971194</v>
      </c>
      <c r="C19" s="13" t="s">
        <v>5</v>
      </c>
      <c r="D19" s="6"/>
      <c r="E19" s="47"/>
    </row>
    <row r="20" spans="1:11" s="39" customFormat="1" x14ac:dyDescent="0.25">
      <c r="A20" s="52" t="s">
        <v>63</v>
      </c>
      <c r="B20" s="30">
        <f>(B7)*B17</f>
        <v>24.311604938271604</v>
      </c>
      <c r="C20" s="13"/>
      <c r="D20" s="6"/>
      <c r="E20" s="47"/>
    </row>
    <row r="21" spans="1:11" x14ac:dyDescent="0.25">
      <c r="A21" s="52" t="s">
        <v>55</v>
      </c>
      <c r="B21" s="27">
        <v>229.22907968089933</v>
      </c>
      <c r="C21" s="15" t="s">
        <v>5</v>
      </c>
      <c r="D21" s="7" t="s">
        <v>17</v>
      </c>
      <c r="E21" s="47"/>
    </row>
    <row r="22" spans="1:11" ht="18" x14ac:dyDescent="0.35">
      <c r="A22" s="51" t="s">
        <v>56</v>
      </c>
      <c r="B22" s="31">
        <v>0.61299999999999999</v>
      </c>
      <c r="C22" s="13"/>
      <c r="D22" s="6" t="s">
        <v>17</v>
      </c>
      <c r="E22" s="47" t="s">
        <v>29</v>
      </c>
    </row>
    <row r="23" spans="1:11" x14ac:dyDescent="0.25">
      <c r="A23" s="51"/>
      <c r="B23" s="31"/>
      <c r="C23" s="13"/>
      <c r="D23" s="6"/>
      <c r="E23" s="47"/>
    </row>
    <row r="24" spans="1:11" ht="18" x14ac:dyDescent="0.35">
      <c r="A24" s="53" t="s">
        <v>22</v>
      </c>
      <c r="B24" s="30">
        <f>B22*B19</f>
        <v>898.13858971193417</v>
      </c>
      <c r="C24" s="13" t="s">
        <v>6</v>
      </c>
      <c r="D24" s="6"/>
      <c r="E24" s="47" t="s">
        <v>30</v>
      </c>
    </row>
    <row r="25" spans="1:11" ht="18" x14ac:dyDescent="0.35">
      <c r="A25" s="53" t="s">
        <v>64</v>
      </c>
      <c r="B25" s="30">
        <f>B22*(B20+B21)</f>
        <v>155.42043967155178</v>
      </c>
      <c r="C25" s="13" t="s">
        <v>6</v>
      </c>
      <c r="D25" s="6"/>
      <c r="E25" s="47" t="s">
        <v>31</v>
      </c>
    </row>
    <row r="26" spans="1:11" x14ac:dyDescent="0.25">
      <c r="A26" s="53"/>
      <c r="B26" s="30"/>
      <c r="C26" s="13"/>
      <c r="D26" s="6"/>
      <c r="E26" s="47"/>
    </row>
    <row r="27" spans="1:11" ht="15.75" x14ac:dyDescent="0.25">
      <c r="A27" s="44" t="s">
        <v>43</v>
      </c>
      <c r="B27" s="30"/>
      <c r="C27" s="13"/>
      <c r="D27" s="6"/>
      <c r="E27" s="47"/>
    </row>
    <row r="28" spans="1:11" ht="31.5" x14ac:dyDescent="0.25">
      <c r="A28" s="44" t="s">
        <v>40</v>
      </c>
      <c r="B28" s="26"/>
      <c r="C28" s="13"/>
      <c r="D28" s="6"/>
      <c r="E28" s="47"/>
    </row>
    <row r="29" spans="1:11" x14ac:dyDescent="0.25">
      <c r="A29" s="51" t="s">
        <v>3</v>
      </c>
      <c r="B29" s="27">
        <v>0.96</v>
      </c>
      <c r="C29" s="13" t="s">
        <v>4</v>
      </c>
      <c r="D29" s="6" t="s">
        <v>17</v>
      </c>
      <c r="E29" s="47"/>
    </row>
    <row r="30" spans="1:11" ht="18" x14ac:dyDescent="0.35">
      <c r="A30" s="51" t="s">
        <v>58</v>
      </c>
      <c r="B30" s="27">
        <f>1/B29</f>
        <v>1.0416666666666667</v>
      </c>
      <c r="C30" s="13"/>
      <c r="D30" s="6"/>
      <c r="E30" s="47" t="s">
        <v>28</v>
      </c>
    </row>
    <row r="31" spans="1:11" x14ac:dyDescent="0.25">
      <c r="A31" s="51" t="s">
        <v>57</v>
      </c>
      <c r="B31" s="27">
        <v>38.93085262118791</v>
      </c>
      <c r="C31" s="13" t="s">
        <v>18</v>
      </c>
      <c r="D31" s="6" t="s">
        <v>17</v>
      </c>
      <c r="E31" s="47"/>
      <c r="J31" s="1"/>
      <c r="K31" s="1"/>
    </row>
    <row r="32" spans="1:11" x14ac:dyDescent="0.25">
      <c r="A32" s="51"/>
      <c r="B32" s="27"/>
      <c r="C32" s="13"/>
      <c r="D32" s="6"/>
      <c r="E32" s="47"/>
      <c r="J32" s="1"/>
      <c r="K32" s="1"/>
    </row>
    <row r="33" spans="1:11" ht="18" x14ac:dyDescent="0.35">
      <c r="A33" s="51" t="s">
        <v>45</v>
      </c>
      <c r="B33" s="27">
        <v>1</v>
      </c>
      <c r="C33" s="13"/>
      <c r="D33" s="6"/>
      <c r="E33" s="47" t="s">
        <v>29</v>
      </c>
      <c r="J33" s="1"/>
      <c r="K33" s="1"/>
    </row>
    <row r="34" spans="1:11" x14ac:dyDescent="0.25">
      <c r="A34" s="51"/>
      <c r="B34" s="27"/>
      <c r="C34" s="13"/>
      <c r="D34" s="6"/>
      <c r="E34" s="47"/>
      <c r="J34" s="1"/>
      <c r="K34" s="1"/>
    </row>
    <row r="35" spans="1:11" ht="23.25" customHeight="1" x14ac:dyDescent="0.35">
      <c r="A35" s="53" t="s">
        <v>59</v>
      </c>
      <c r="B35" s="30">
        <f>B24*B30*B33</f>
        <v>935.56103094993148</v>
      </c>
      <c r="C35" s="13" t="s">
        <v>8</v>
      </c>
      <c r="D35" s="6"/>
      <c r="E35" s="47" t="s">
        <v>32</v>
      </c>
      <c r="J35" s="1"/>
      <c r="K35" s="1"/>
    </row>
    <row r="36" spans="1:11" ht="18.75" thickBot="1" x14ac:dyDescent="0.4">
      <c r="A36" s="54" t="s">
        <v>60</v>
      </c>
      <c r="B36" s="34">
        <f>(B25)*B30*B33+B31*B33</f>
        <v>200.82714394572102</v>
      </c>
      <c r="C36" s="35" t="s">
        <v>8</v>
      </c>
      <c r="D36" s="19"/>
      <c r="E36" s="55" t="s">
        <v>33</v>
      </c>
      <c r="J36" s="3"/>
      <c r="K36" s="1"/>
    </row>
    <row r="37" spans="1:11" x14ac:dyDescent="0.25">
      <c r="A37" s="50"/>
      <c r="B37" s="30"/>
      <c r="C37" s="13"/>
      <c r="D37" s="6"/>
      <c r="E37" s="47"/>
      <c r="J37" s="1"/>
      <c r="K37" s="1"/>
    </row>
    <row r="38" spans="1:11" ht="15.75" x14ac:dyDescent="0.25">
      <c r="A38" s="44" t="s">
        <v>23</v>
      </c>
      <c r="B38" s="26"/>
      <c r="C38" s="13"/>
      <c r="D38" s="6"/>
      <c r="E38" s="47"/>
      <c r="J38" s="1"/>
      <c r="K38" s="1"/>
    </row>
    <row r="39" spans="1:11" ht="15.75" x14ac:dyDescent="0.25">
      <c r="A39" s="56" t="s">
        <v>11</v>
      </c>
      <c r="B39" s="26"/>
      <c r="C39" s="13"/>
      <c r="D39" s="6"/>
      <c r="E39" s="47"/>
    </row>
    <row r="40" spans="1:11" ht="18" x14ac:dyDescent="0.35">
      <c r="A40" s="51" t="s">
        <v>9</v>
      </c>
      <c r="B40" s="26">
        <v>37</v>
      </c>
      <c r="C40" s="13" t="s">
        <v>10</v>
      </c>
      <c r="D40" s="6" t="s">
        <v>17</v>
      </c>
      <c r="E40" s="47" t="s">
        <v>34</v>
      </c>
    </row>
    <row r="41" spans="1:11" x14ac:dyDescent="0.25">
      <c r="A41" s="51" t="s">
        <v>12</v>
      </c>
      <c r="B41" s="29">
        <v>2.7956989247311801E-2</v>
      </c>
      <c r="C41" s="13" t="s">
        <v>13</v>
      </c>
      <c r="D41" s="6" t="s">
        <v>17</v>
      </c>
      <c r="E41" s="47"/>
    </row>
    <row r="42" spans="1:11" ht="18" x14ac:dyDescent="0.35">
      <c r="A42" s="51" t="s">
        <v>36</v>
      </c>
      <c r="B42" s="29">
        <f>B41*B40</f>
        <v>1.0344086021505365</v>
      </c>
      <c r="C42" s="13" t="s">
        <v>14</v>
      </c>
      <c r="D42" s="6"/>
      <c r="E42" s="47" t="s">
        <v>28</v>
      </c>
    </row>
    <row r="43" spans="1:11" x14ac:dyDescent="0.25">
      <c r="A43" s="51"/>
      <c r="B43" s="26"/>
      <c r="C43" s="13"/>
      <c r="D43" s="6"/>
      <c r="E43" s="47"/>
    </row>
    <row r="44" spans="1:11" x14ac:dyDescent="0.25">
      <c r="A44" s="51" t="s">
        <v>37</v>
      </c>
      <c r="B44" s="27">
        <v>17.505748140645057</v>
      </c>
      <c r="C44" s="13" t="s">
        <v>20</v>
      </c>
      <c r="D44" s="6" t="s">
        <v>17</v>
      </c>
      <c r="E44" s="47"/>
    </row>
    <row r="45" spans="1:11" x14ac:dyDescent="0.25">
      <c r="A45" s="51"/>
      <c r="B45" s="26"/>
      <c r="C45" s="13"/>
      <c r="D45" s="6"/>
      <c r="E45" s="47"/>
    </row>
    <row r="46" spans="1:11" ht="18" x14ac:dyDescent="0.35">
      <c r="A46" s="51" t="s">
        <v>19</v>
      </c>
      <c r="B46" s="26">
        <v>0.95699999999999996</v>
      </c>
      <c r="C46" s="13"/>
      <c r="D46" s="6" t="s">
        <v>17</v>
      </c>
      <c r="E46" s="47" t="s">
        <v>29</v>
      </c>
    </row>
    <row r="47" spans="1:11" x14ac:dyDescent="0.25">
      <c r="A47" s="51"/>
      <c r="B47" s="26"/>
      <c r="C47" s="13"/>
      <c r="D47" s="6"/>
      <c r="E47" s="47"/>
    </row>
    <row r="48" spans="1:11" ht="18" x14ac:dyDescent="0.35">
      <c r="A48" s="53" t="s">
        <v>61</v>
      </c>
      <c r="B48" s="36">
        <f>(B35/B40)*B42*B46</f>
        <v>25.030784486124912</v>
      </c>
      <c r="C48" s="16" t="s">
        <v>15</v>
      </c>
      <c r="D48" s="6"/>
      <c r="E48" s="47" t="s">
        <v>38</v>
      </c>
    </row>
    <row r="49" spans="1:5" ht="18.75" thickBot="1" x14ac:dyDescent="0.4">
      <c r="A49" s="54" t="s">
        <v>65</v>
      </c>
      <c r="B49" s="37">
        <f>(B36/B40)*B42*B46+(B44*B46)</f>
        <v>22.12609881539025</v>
      </c>
      <c r="C49" s="18" t="s">
        <v>15</v>
      </c>
      <c r="D49" s="19"/>
      <c r="E49" s="55" t="s">
        <v>39</v>
      </c>
    </row>
    <row r="50" spans="1:5" x14ac:dyDescent="0.25">
      <c r="A50" s="57"/>
      <c r="B50" s="58">
        <f>B48+B49</f>
        <v>47.156883301515165</v>
      </c>
      <c r="C50" s="59"/>
      <c r="D50" s="59"/>
      <c r="E50" s="60"/>
    </row>
    <row r="51" spans="1:5" x14ac:dyDescent="0.25">
      <c r="A51" s="17"/>
      <c r="B51" s="2"/>
      <c r="C51" s="10"/>
      <c r="D51" s="10"/>
      <c r="E51" s="10"/>
    </row>
  </sheetData>
  <pageMargins left="0.7" right="0.7" top="0.75" bottom="0.75" header="0.3" footer="0.3"/>
  <pageSetup paperSize="9" scale="5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samplecalc_incl_proc_RME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KUEPKER Bernd (ENER)</dc:creator>
  <cp:lastModifiedBy>DETHIER Anne-Beatrice (ENER-EXT)</cp:lastModifiedBy>
  <cp:lastPrinted>2015-09-29T13:37:23Z</cp:lastPrinted>
  <dcterms:created xsi:type="dcterms:W3CDTF">2013-07-12T09:17:13Z</dcterms:created>
  <dcterms:modified xsi:type="dcterms:W3CDTF">2015-09-29T13:42:56Z</dcterms:modified>
</cp:coreProperties>
</file>